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edura ad evidenza pubblica per affidamento spiagge\Conteggi spiagge 2022\"/>
    </mc:Choice>
  </mc:AlternateContent>
  <xr:revisionPtr revIDLastSave="0" documentId="13_ncr:1_{286BAAB9-7B38-436A-B0DF-9B536E21B2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SSANA ANNUNZIATA" sheetId="1" r:id="rId1"/>
    <sheet name="ESEMPI" sheetId="2" r:id="rId2"/>
  </sheets>
  <definedNames>
    <definedName name="_xlnm.Print_Area" localSheetId="0">'BUSSANA ANNUNZIATA'!$A$1:$C$22</definedName>
    <definedName name="_xlnm.Print_Area" localSheetId="1">ESEMPI!$A$1:$C$21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" l="1"/>
  <c r="C18" i="1"/>
  <c r="C11" i="2"/>
  <c r="C12" i="2" s="1"/>
  <c r="C15" i="2" s="1"/>
  <c r="C4" i="2"/>
  <c r="C18" i="2" s="1"/>
  <c r="C21" i="2"/>
  <c r="C5" i="2" l="1"/>
  <c r="C8" i="2" s="1"/>
  <c r="C19" i="2"/>
  <c r="C35" i="1"/>
  <c r="D28" i="1"/>
  <c r="D38" i="1"/>
  <c r="D39" i="1"/>
  <c r="D37" i="1"/>
  <c r="D34" i="1"/>
  <c r="C40" i="1"/>
  <c r="D43" i="1"/>
  <c r="D42" i="1"/>
  <c r="D33" i="1"/>
  <c r="D40" i="1" l="1"/>
  <c r="D44" i="1"/>
  <c r="C45" i="1"/>
  <c r="D32" i="1" l="1"/>
  <c r="D31" i="1"/>
  <c r="D30" i="1"/>
  <c r="D29" i="1"/>
  <c r="D35" i="1" l="1"/>
  <c r="D45" i="1" s="1"/>
</calcChain>
</file>

<file path=xl/sharedStrings.xml><?xml version="1.0" encoding="utf-8"?>
<sst xmlns="http://schemas.openxmlformats.org/spreadsheetml/2006/main" count="73" uniqueCount="60">
  <si>
    <t>COSTI</t>
  </si>
  <si>
    <t xml:space="preserve">Ammort. spese pluriennali capitalizzate </t>
  </si>
  <si>
    <t>Ammortamento attrezzature specifiche</t>
  </si>
  <si>
    <t>Costo per servizi amministrativi generali</t>
  </si>
  <si>
    <t>Costo per TARI</t>
  </si>
  <si>
    <t>Costo god. beni terzi (canone demaniale e tassa regionale)</t>
  </si>
  <si>
    <t xml:space="preserve">Recar/acquisto passatoia disabili </t>
  </si>
  <si>
    <t>* Spese per personale di sorveglianza</t>
  </si>
  <si>
    <t>* Spese per pulizie ordinarie</t>
  </si>
  <si>
    <t>BOZZA</t>
  </si>
  <si>
    <t>Sichetti Nicola/direzione tecnica spiagge</t>
  </si>
  <si>
    <t>attrezzature</t>
  </si>
  <si>
    <t xml:space="preserve">DeBiagi/acquisto 1 moscone </t>
  </si>
  <si>
    <t>**Masotti/attr bar</t>
  </si>
  <si>
    <t>**Home Idea/chiosco bar 6x3</t>
  </si>
  <si>
    <t>** 65 OMBRELLONI</t>
  </si>
  <si>
    <t xml:space="preserve">Recar/acquisto cabine </t>
  </si>
  <si>
    <t>attrezzature Totale</t>
  </si>
  <si>
    <t>costi pluriennali</t>
  </si>
  <si>
    <t xml:space="preserve">Edilcostruzioni/lavori edili </t>
  </si>
  <si>
    <t xml:space="preserve">Immob Grattacielo/manutenzioni spiaggia </t>
  </si>
  <si>
    <t>costi pluriennali Totale</t>
  </si>
  <si>
    <t>investimenti</t>
  </si>
  <si>
    <t>** Montaggio  cabine 1' anno</t>
  </si>
  <si>
    <t>Ripascimento</t>
  </si>
  <si>
    <t>investimenti Totale</t>
  </si>
  <si>
    <t>Montaggio e ripascimento</t>
  </si>
  <si>
    <t>Spese di pulizia iniziale/finale</t>
  </si>
  <si>
    <t>150 LETTINI</t>
  </si>
  <si>
    <t>CAPITALE INVESTITO 3%</t>
  </si>
  <si>
    <t>CORRISPETTIVO COMPRENSIVO DELL'UTILE DELL'ASSOCIANTE DA DESTINARE ESCLUSIVAMENTE AL PARCO COSTIERO</t>
  </si>
  <si>
    <t>TOTALE SPESE</t>
  </si>
  <si>
    <t>COSTI ASSUNTI DALL'ASSOCIATO</t>
  </si>
  <si>
    <t>MARGINE OPERATIVO</t>
  </si>
  <si>
    <t>Esempi di corrispettivi offerti i n diminuzione o aumento</t>
  </si>
  <si>
    <t>caso 1) corrispettivo in diminuzione su base d'asta</t>
  </si>
  <si>
    <t>A)</t>
  </si>
  <si>
    <t>base d'asta</t>
  </si>
  <si>
    <t>B)</t>
  </si>
  <si>
    <t>corrispettivo offerto</t>
  </si>
  <si>
    <t>C)</t>
  </si>
  <si>
    <t xml:space="preserve">D) </t>
  </si>
  <si>
    <t>partecipazione alle perdite 20% di C</t>
  </si>
  <si>
    <t xml:space="preserve">E) </t>
  </si>
  <si>
    <t>corrispettivo a favore di AMAIE Energia e Servizi S.r.l. (B+D)</t>
  </si>
  <si>
    <t>caso 2) corrispettivo in aumento su (base d'asta+margine operativo)</t>
  </si>
  <si>
    <t>base d'asta + margine operativo</t>
  </si>
  <si>
    <t>differenza in più (B-A)</t>
  </si>
  <si>
    <t>partecipazione agli utili 20% di C</t>
  </si>
  <si>
    <t>corrispettivo a favore di AMAIE Energia e Servizi S.r.l. (B-D)</t>
  </si>
  <si>
    <t>caso 3) corrispettivo tra base d'asta e (base d'asta+margine operativo)</t>
  </si>
  <si>
    <t>corrispettivo a favore di AMAIE Energia e Servizi S.r.l.</t>
  </si>
  <si>
    <t>PREVISIONE ECONOMICA ANNUA BUSSANA ANNUNZIATA</t>
  </si>
  <si>
    <r>
      <rPr>
        <b/>
        <sz val="11"/>
        <color theme="1"/>
        <rFont val="Calibri"/>
        <family val="2"/>
        <scheme val="minor"/>
      </rPr>
      <t>IMPORTANTE:</t>
    </r>
    <r>
      <rPr>
        <sz val="11"/>
        <color theme="1"/>
        <rFont val="Calibri"/>
        <family val="2"/>
        <scheme val="minor"/>
      </rPr>
      <t xml:space="preserve"> sul retro sono riportati esempi delle modalità di calcolo del corrispettivo</t>
    </r>
  </si>
  <si>
    <t>BASE D'ASTA + MARGINE OPERATIVO</t>
  </si>
  <si>
    <t>CORRISPETTIVO MINIMO DI COPERTURA DEI SOLI COSTI DIRETTI SOSTENUTI DALL'ASSOCIANTE</t>
  </si>
  <si>
    <t>BASE D'ASTA</t>
  </si>
  <si>
    <t>differenza in meno (A-B)</t>
  </si>
  <si>
    <t>BUSSANA ANNUNZIATA</t>
  </si>
  <si>
    <t>BUSSANA ANNUNZIATA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</si>
</sst>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&quot;€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.5"/>
      <color rgb="FF000000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1.5"/>
      <color rgb="FF000000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</cellStyleXfs>
  <cellXfs count="46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6" fontId="6" fillId="0" borderId="4" xfId="1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9" fillId="0" borderId="0" xfId="0" applyFont="1"/>
    <xf numFmtId="3" fontId="10" fillId="0" borderId="5" xfId="0" applyNumberFormat="1" applyFont="1" applyBorder="1"/>
    <xf numFmtId="0" fontId="10" fillId="3" borderId="5" xfId="0" applyFont="1" applyFill="1" applyBorder="1" applyAlignment="1">
      <alignment horizontal="left"/>
    </xf>
    <xf numFmtId="0" fontId="10" fillId="3" borderId="5" xfId="0" applyFont="1" applyFill="1" applyBorder="1" applyAlignment="1">
      <alignment horizontal="left" indent="1"/>
    </xf>
    <xf numFmtId="0" fontId="0" fillId="3" borderId="5" xfId="0" applyFill="1" applyBorder="1" applyAlignment="1">
      <alignment horizontal="left" indent="2"/>
    </xf>
    <xf numFmtId="3" fontId="0" fillId="3" borderId="5" xfId="0" applyNumberFormat="1" applyFill="1" applyBorder="1"/>
    <xf numFmtId="3" fontId="10" fillId="3" borderId="5" xfId="0" applyNumberFormat="1" applyFont="1" applyFill="1" applyBorder="1"/>
    <xf numFmtId="0" fontId="0" fillId="0" borderId="0" xfId="0" applyBorder="1"/>
    <xf numFmtId="3" fontId="0" fillId="3" borderId="0" xfId="0" applyNumberFormat="1" applyFill="1" applyBorder="1"/>
    <xf numFmtId="0" fontId="2" fillId="0" borderId="0" xfId="0" applyFont="1" applyBorder="1"/>
    <xf numFmtId="0" fontId="6" fillId="3" borderId="3" xfId="0" applyFont="1" applyFill="1" applyBorder="1" applyAlignment="1">
      <alignment vertical="center"/>
    </xf>
    <xf numFmtId="164" fontId="6" fillId="3" borderId="4" xfId="0" applyNumberFormat="1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left" indent="1"/>
    </xf>
    <xf numFmtId="3" fontId="3" fillId="0" borderId="5" xfId="0" applyNumberFormat="1" applyFont="1" applyBorder="1"/>
    <xf numFmtId="0" fontId="6" fillId="3" borderId="6" xfId="0" applyFont="1" applyFill="1" applyBorder="1" applyAlignment="1">
      <alignment vertical="center"/>
    </xf>
    <xf numFmtId="166" fontId="6" fillId="3" borderId="7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164" fontId="5" fillId="0" borderId="6" xfId="0" applyNumberFormat="1" applyFont="1" applyBorder="1" applyAlignment="1">
      <alignment horizontal="right" vertical="center"/>
    </xf>
    <xf numFmtId="0" fontId="5" fillId="3" borderId="6" xfId="0" applyFont="1" applyFill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164" fontId="7" fillId="0" borderId="4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164" fontId="7" fillId="0" borderId="0" xfId="0" applyNumberFormat="1" applyFont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3" fontId="10" fillId="3" borderId="5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</cellXfs>
  <cellStyles count="4">
    <cellStyle name="Normale" xfId="0" builtinId="0"/>
    <cellStyle name="Normale 2" xfId="3" xr:uid="{00000000-0005-0000-0000-000001000000}"/>
    <cellStyle name="Normale 3" xfId="2" xr:uid="{00000000-0005-0000-0000-000002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topLeftCell="A19" zoomScale="90" zoomScaleNormal="90" workbookViewId="0">
      <selection activeCell="A21" sqref="A21:XFD21"/>
    </sheetView>
  </sheetViews>
  <sheetFormatPr defaultRowHeight="33" customHeight="1" x14ac:dyDescent="0.25"/>
  <cols>
    <col min="1" max="1" width="4.28515625" customWidth="1"/>
    <col min="2" max="2" width="59.28515625" customWidth="1"/>
    <col min="3" max="3" width="14.85546875" style="38" customWidth="1"/>
    <col min="4" max="4" width="11.42578125" customWidth="1"/>
  </cols>
  <sheetData>
    <row r="1" spans="1:3" ht="18.75" customHeight="1" x14ac:dyDescent="0.3">
      <c r="B1" s="8" t="s">
        <v>9</v>
      </c>
    </row>
    <row r="2" spans="1:3" ht="15.75" customHeight="1" thickBot="1" x14ac:dyDescent="0.3"/>
    <row r="3" spans="1:3" ht="33" customHeight="1" thickBot="1" x14ac:dyDescent="0.3">
      <c r="B3" s="34" t="s">
        <v>52</v>
      </c>
      <c r="C3" s="35"/>
    </row>
    <row r="4" spans="1:3" ht="33" customHeight="1" thickBot="1" x14ac:dyDescent="0.3">
      <c r="B4" s="2" t="s">
        <v>0</v>
      </c>
      <c r="C4" s="3"/>
    </row>
    <row r="5" spans="1:3" ht="33" customHeight="1" thickBot="1" x14ac:dyDescent="0.3">
      <c r="B5" s="18" t="s">
        <v>2</v>
      </c>
      <c r="C5" s="19">
        <v>9102</v>
      </c>
    </row>
    <row r="6" spans="1:3" ht="33" customHeight="1" thickBot="1" x14ac:dyDescent="0.3">
      <c r="B6" s="18" t="s">
        <v>1</v>
      </c>
      <c r="C6" s="19">
        <v>5502</v>
      </c>
    </row>
    <row r="7" spans="1:3" ht="33" customHeight="1" thickBot="1" x14ac:dyDescent="0.3">
      <c r="B7" s="18" t="s">
        <v>26</v>
      </c>
      <c r="C7" s="19">
        <v>1700</v>
      </c>
    </row>
    <row r="8" spans="1:3" ht="33" customHeight="1" thickBot="1" x14ac:dyDescent="0.3">
      <c r="B8" s="4" t="s">
        <v>3</v>
      </c>
      <c r="C8" s="5">
        <v>3000</v>
      </c>
    </row>
    <row r="9" spans="1:3" ht="33" customHeight="1" thickBot="1" x14ac:dyDescent="0.3">
      <c r="B9" s="18" t="s">
        <v>5</v>
      </c>
      <c r="C9" s="19">
        <v>3830</v>
      </c>
    </row>
    <row r="10" spans="1:3" ht="33" customHeight="1" thickBot="1" x14ac:dyDescent="0.3">
      <c r="B10" s="18" t="s">
        <v>4</v>
      </c>
      <c r="C10" s="19">
        <v>2500</v>
      </c>
    </row>
    <row r="11" spans="1:3" ht="33" customHeight="1" thickBot="1" x14ac:dyDescent="0.3">
      <c r="B11" s="18" t="s">
        <v>27</v>
      </c>
      <c r="C11" s="19">
        <v>500</v>
      </c>
    </row>
    <row r="12" spans="1:3" ht="33" customHeight="1" thickBot="1" x14ac:dyDescent="0.3">
      <c r="B12" s="4" t="s">
        <v>7</v>
      </c>
      <c r="C12" s="5">
        <v>15000</v>
      </c>
    </row>
    <row r="13" spans="1:3" ht="33" customHeight="1" thickBot="1" x14ac:dyDescent="0.3">
      <c r="B13" s="4" t="s">
        <v>8</v>
      </c>
      <c r="C13" s="5">
        <v>5000</v>
      </c>
    </row>
    <row r="14" spans="1:3" ht="33" customHeight="1" thickBot="1" x14ac:dyDescent="0.3">
      <c r="B14" s="22" t="s">
        <v>29</v>
      </c>
      <c r="C14" s="23">
        <v>3026.3633999999997</v>
      </c>
    </row>
    <row r="15" spans="1:3" ht="33" customHeight="1" thickBot="1" x14ac:dyDescent="0.3">
      <c r="A15" s="32">
        <v>1</v>
      </c>
      <c r="B15" s="26" t="s">
        <v>31</v>
      </c>
      <c r="C15" s="25">
        <v>49160.363400000002</v>
      </c>
    </row>
    <row r="16" spans="1:3" ht="33" customHeight="1" thickBot="1" x14ac:dyDescent="0.3">
      <c r="A16" s="32">
        <v>2</v>
      </c>
      <c r="B16" s="29" t="s">
        <v>32</v>
      </c>
      <c r="C16" s="28">
        <v>20000</v>
      </c>
    </row>
    <row r="17" spans="1:8" ht="33" customHeight="1" thickBot="1" x14ac:dyDescent="0.3">
      <c r="A17" s="32">
        <v>3</v>
      </c>
      <c r="B17" s="27" t="s">
        <v>55</v>
      </c>
      <c r="C17" s="30">
        <v>29160.363400000002</v>
      </c>
    </row>
    <row r="18" spans="1:8" ht="33" customHeight="1" thickBot="1" x14ac:dyDescent="0.3">
      <c r="A18" s="32">
        <v>4</v>
      </c>
      <c r="B18" s="36" t="s">
        <v>56</v>
      </c>
      <c r="C18" s="37">
        <f>ROUND(C17/100,0)*100</f>
        <v>29200</v>
      </c>
    </row>
    <row r="19" spans="1:8" ht="33" customHeight="1" thickBot="1" x14ac:dyDescent="0.3">
      <c r="A19" s="32">
        <v>5</v>
      </c>
      <c r="B19" s="4" t="s">
        <v>33</v>
      </c>
      <c r="C19" s="6">
        <v>8400</v>
      </c>
    </row>
    <row r="20" spans="1:8" ht="33" customHeight="1" thickBot="1" x14ac:dyDescent="0.3">
      <c r="A20" s="32">
        <v>6</v>
      </c>
      <c r="B20" s="24" t="s">
        <v>30</v>
      </c>
      <c r="C20" s="30">
        <v>37560.363400000002</v>
      </c>
    </row>
    <row r="21" spans="1:8" ht="33" customHeight="1" thickBot="1" x14ac:dyDescent="0.3">
      <c r="A21" s="32">
        <v>7</v>
      </c>
      <c r="B21" s="24" t="s">
        <v>54</v>
      </c>
      <c r="C21" s="30">
        <f>ROUND(C20/100,0)*100</f>
        <v>37600</v>
      </c>
    </row>
    <row r="22" spans="1:8" ht="33" customHeight="1" x14ac:dyDescent="0.25">
      <c r="A22" t="s">
        <v>53</v>
      </c>
      <c r="B22" s="31"/>
      <c r="C22" s="39"/>
    </row>
    <row r="23" spans="1:8" ht="33" customHeight="1" x14ac:dyDescent="0.25">
      <c r="B23" s="31"/>
      <c r="C23" s="39"/>
    </row>
    <row r="24" spans="1:8" ht="33" customHeight="1" x14ac:dyDescent="0.25">
      <c r="B24" s="31"/>
      <c r="C24" s="39"/>
    </row>
    <row r="25" spans="1:8" ht="33" customHeight="1" x14ac:dyDescent="0.25">
      <c r="B25" s="7"/>
      <c r="C25" s="40"/>
    </row>
    <row r="26" spans="1:8" ht="15" customHeight="1" x14ac:dyDescent="0.25">
      <c r="B26" s="10" t="s">
        <v>58</v>
      </c>
      <c r="C26" s="41"/>
      <c r="D26" s="9"/>
    </row>
    <row r="27" spans="1:8" ht="15" customHeight="1" x14ac:dyDescent="0.25">
      <c r="B27" s="11" t="s">
        <v>11</v>
      </c>
      <c r="C27" s="41"/>
      <c r="D27" s="9"/>
    </row>
    <row r="28" spans="1:8" ht="15" customHeight="1" x14ac:dyDescent="0.25">
      <c r="B28" s="20" t="s">
        <v>28</v>
      </c>
      <c r="C28" s="42">
        <v>10750</v>
      </c>
      <c r="D28" s="21">
        <f>(C28*25%)</f>
        <v>2687.5</v>
      </c>
    </row>
    <row r="29" spans="1:8" ht="15" customHeight="1" x14ac:dyDescent="0.25">
      <c r="B29" s="12" t="s">
        <v>12</v>
      </c>
      <c r="C29" s="43">
        <v>2065</v>
      </c>
      <c r="D29" s="13">
        <f>(C29*12.5%)</f>
        <v>258.125</v>
      </c>
      <c r="F29" s="16"/>
      <c r="G29" s="15"/>
      <c r="H29" s="15"/>
    </row>
    <row r="30" spans="1:8" ht="15" customHeight="1" x14ac:dyDescent="0.25">
      <c r="B30" s="12" t="s">
        <v>6</v>
      </c>
      <c r="C30" s="43">
        <v>1283</v>
      </c>
      <c r="D30" s="13">
        <f>(C30*12.5%)</f>
        <v>160.375</v>
      </c>
      <c r="F30" s="16"/>
      <c r="G30" s="15"/>
      <c r="H30" s="15"/>
    </row>
    <row r="31" spans="1:8" ht="15" customHeight="1" x14ac:dyDescent="0.25">
      <c r="B31" s="12" t="s">
        <v>13</v>
      </c>
      <c r="C31" s="43">
        <v>8529.6</v>
      </c>
      <c r="D31" s="13">
        <f>(C31*12.5%)</f>
        <v>1066.2</v>
      </c>
      <c r="F31" s="16"/>
      <c r="G31" s="15"/>
      <c r="H31" s="15"/>
    </row>
    <row r="32" spans="1:8" s="1" customFormat="1" ht="15" customHeight="1" x14ac:dyDescent="0.25">
      <c r="B32" s="12" t="s">
        <v>14</v>
      </c>
      <c r="C32" s="43">
        <v>2478</v>
      </c>
      <c r="D32" s="13">
        <f>(C32*12.5%)</f>
        <v>309.75</v>
      </c>
      <c r="F32" s="16"/>
      <c r="G32" s="17"/>
      <c r="H32" s="17"/>
    </row>
    <row r="33" spans="2:8" s="1" customFormat="1" ht="15" customHeight="1" x14ac:dyDescent="0.25">
      <c r="B33" s="12" t="s">
        <v>15</v>
      </c>
      <c r="C33" s="43">
        <v>8775</v>
      </c>
      <c r="D33" s="13">
        <f>(C33*25%)</f>
        <v>2193.75</v>
      </c>
      <c r="F33" s="16"/>
      <c r="G33" s="17"/>
      <c r="H33" s="17"/>
    </row>
    <row r="34" spans="2:8" ht="15" customHeight="1" x14ac:dyDescent="0.25">
      <c r="B34" s="12" t="s">
        <v>16</v>
      </c>
      <c r="C34" s="43">
        <v>14010</v>
      </c>
      <c r="D34" s="13">
        <f>(C34*12.5%)</f>
        <v>1751.25</v>
      </c>
      <c r="F34" s="16"/>
      <c r="G34" s="15"/>
      <c r="H34" s="15"/>
    </row>
    <row r="35" spans="2:8" ht="15" customHeight="1" x14ac:dyDescent="0.25">
      <c r="B35" s="11" t="s">
        <v>17</v>
      </c>
      <c r="C35" s="44">
        <f>SUM(C28:C34)</f>
        <v>47890.6</v>
      </c>
      <c r="D35" s="14">
        <f>SUM(D28:D34)</f>
        <v>8426.9500000000007</v>
      </c>
      <c r="F35" s="15"/>
      <c r="G35" s="15"/>
      <c r="H35" s="15"/>
    </row>
    <row r="36" spans="2:8" ht="15" customHeight="1" x14ac:dyDescent="0.25">
      <c r="B36" s="11" t="s">
        <v>18</v>
      </c>
      <c r="C36" s="41"/>
      <c r="D36" s="9"/>
    </row>
    <row r="37" spans="2:8" ht="15" customHeight="1" x14ac:dyDescent="0.25">
      <c r="B37" s="12" t="s">
        <v>19</v>
      </c>
      <c r="C37" s="43">
        <v>36763.18</v>
      </c>
      <c r="D37" s="13">
        <f>(C37*12.5%)</f>
        <v>4595.3975</v>
      </c>
    </row>
    <row r="38" spans="2:8" s="1" customFormat="1" ht="15" customHeight="1" x14ac:dyDescent="0.25">
      <c r="B38" s="12" t="s">
        <v>10</v>
      </c>
      <c r="C38" s="43">
        <v>2625</v>
      </c>
      <c r="D38" s="13">
        <f>(C38*25%)</f>
        <v>656.25</v>
      </c>
    </row>
    <row r="39" spans="2:8" ht="15" customHeight="1" x14ac:dyDescent="0.25">
      <c r="B39" s="12" t="s">
        <v>20</v>
      </c>
      <c r="C39" s="43">
        <v>2000</v>
      </c>
      <c r="D39" s="13">
        <f t="shared" ref="D39" si="0">(C39*12.5%)</f>
        <v>250</v>
      </c>
    </row>
    <row r="40" spans="2:8" ht="15" customHeight="1" x14ac:dyDescent="0.25">
      <c r="B40" s="11" t="s">
        <v>21</v>
      </c>
      <c r="C40" s="44">
        <f>SUM(C37:C39)</f>
        <v>41388.18</v>
      </c>
      <c r="D40" s="14">
        <f>SUM(D37:D39)</f>
        <v>5501.6475</v>
      </c>
    </row>
    <row r="41" spans="2:8" ht="15" customHeight="1" x14ac:dyDescent="0.25">
      <c r="B41" s="11" t="s">
        <v>22</v>
      </c>
      <c r="C41" s="41"/>
      <c r="D41" s="9"/>
    </row>
    <row r="42" spans="2:8" ht="15" customHeight="1" x14ac:dyDescent="0.25">
      <c r="B42" s="12" t="s">
        <v>23</v>
      </c>
      <c r="C42" s="43">
        <v>6000</v>
      </c>
      <c r="D42" s="13">
        <f>(C42*25%)</f>
        <v>1500</v>
      </c>
    </row>
    <row r="43" spans="2:8" ht="15" customHeight="1" x14ac:dyDescent="0.25">
      <c r="B43" s="12" t="s">
        <v>24</v>
      </c>
      <c r="C43" s="43">
        <v>800</v>
      </c>
      <c r="D43" s="13">
        <f>(C43*25%)</f>
        <v>200</v>
      </c>
    </row>
    <row r="44" spans="2:8" ht="15" customHeight="1" x14ac:dyDescent="0.25">
      <c r="B44" s="11" t="s">
        <v>25</v>
      </c>
      <c r="C44" s="44">
        <v>6800</v>
      </c>
      <c r="D44" s="14">
        <f>SUM(D42:D43)</f>
        <v>1700</v>
      </c>
    </row>
    <row r="45" spans="2:8" ht="15" customHeight="1" x14ac:dyDescent="0.25">
      <c r="B45" s="10" t="s">
        <v>59</v>
      </c>
      <c r="C45" s="44">
        <f>SUM(C35+C40+C44)</f>
        <v>96078.78</v>
      </c>
      <c r="D45" s="14">
        <f>SUM(D35+D40+D44)</f>
        <v>15628.5975</v>
      </c>
    </row>
    <row r="46" spans="2:8" s="1" customFormat="1" ht="15" customHeight="1" x14ac:dyDescent="0.25">
      <c r="C46" s="45"/>
    </row>
    <row r="47" spans="2:8" ht="15" customHeight="1" x14ac:dyDescent="0.25"/>
    <row r="48" spans="2:8" ht="15" customHeight="1" x14ac:dyDescent="0.25"/>
    <row r="49" spans="3:3" s="1" customFormat="1" ht="15" customHeight="1" x14ac:dyDescent="0.25">
      <c r="C49" s="45"/>
    </row>
    <row r="50" spans="3:3" ht="15" customHeight="1" x14ac:dyDescent="0.25"/>
    <row r="51" spans="3:3" ht="15" customHeight="1" x14ac:dyDescent="0.25"/>
    <row r="52" spans="3:3" ht="15" customHeight="1" x14ac:dyDescent="0.25"/>
    <row r="53" spans="3:3" ht="15" customHeight="1" x14ac:dyDescent="0.25"/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ED08E-254A-4220-9EB4-D24457C6315C}">
  <dimension ref="A1:C21"/>
  <sheetViews>
    <sheetView workbookViewId="0">
      <selection activeCell="B7" sqref="B7"/>
    </sheetView>
  </sheetViews>
  <sheetFormatPr defaultRowHeight="15" x14ac:dyDescent="0.25"/>
  <cols>
    <col min="1" max="1" width="3.42578125" bestFit="1" customWidth="1"/>
    <col min="2" max="2" width="64" bestFit="1" customWidth="1"/>
    <col min="3" max="3" width="9.140625" style="33"/>
  </cols>
  <sheetData>
    <row r="1" spans="1:3" x14ac:dyDescent="0.25">
      <c r="B1" t="s">
        <v>34</v>
      </c>
    </row>
    <row r="3" spans="1:3" x14ac:dyDescent="0.25">
      <c r="B3" t="s">
        <v>35</v>
      </c>
    </row>
    <row r="4" spans="1:3" x14ac:dyDescent="0.25">
      <c r="A4" t="s">
        <v>36</v>
      </c>
      <c r="B4" t="s">
        <v>37</v>
      </c>
      <c r="C4" s="33">
        <f>ROUND('BUSSANA ANNUNZIATA'!C17/100,0)*100</f>
        <v>29200</v>
      </c>
    </row>
    <row r="5" spans="1:3" x14ac:dyDescent="0.25">
      <c r="A5" t="s">
        <v>38</v>
      </c>
      <c r="B5" t="s">
        <v>39</v>
      </c>
      <c r="C5" s="33">
        <f>C4-C6</f>
        <v>27200</v>
      </c>
    </row>
    <row r="6" spans="1:3" x14ac:dyDescent="0.25">
      <c r="A6" t="s">
        <v>40</v>
      </c>
      <c r="B6" t="s">
        <v>57</v>
      </c>
      <c r="C6" s="33">
        <v>2000</v>
      </c>
    </row>
    <row r="7" spans="1:3" x14ac:dyDescent="0.25">
      <c r="A7" t="s">
        <v>41</v>
      </c>
      <c r="B7" t="s">
        <v>42</v>
      </c>
      <c r="C7" s="33">
        <v>400</v>
      </c>
    </row>
    <row r="8" spans="1:3" x14ac:dyDescent="0.25">
      <c r="A8" t="s">
        <v>43</v>
      </c>
      <c r="B8" t="s">
        <v>44</v>
      </c>
      <c r="C8" s="33">
        <f>C5+C7</f>
        <v>27600</v>
      </c>
    </row>
    <row r="10" spans="1:3" x14ac:dyDescent="0.25">
      <c r="B10" t="s">
        <v>45</v>
      </c>
    </row>
    <row r="11" spans="1:3" x14ac:dyDescent="0.25">
      <c r="A11" t="s">
        <v>36</v>
      </c>
      <c r="B11" t="s">
        <v>46</v>
      </c>
      <c r="C11" s="33">
        <f>ROUND('BUSSANA ANNUNZIATA'!C20/100,0)*100</f>
        <v>37600</v>
      </c>
    </row>
    <row r="12" spans="1:3" x14ac:dyDescent="0.25">
      <c r="A12" t="s">
        <v>38</v>
      </c>
      <c r="B12" t="s">
        <v>39</v>
      </c>
      <c r="C12" s="33">
        <f>C11+C13</f>
        <v>39600</v>
      </c>
    </row>
    <row r="13" spans="1:3" x14ac:dyDescent="0.25">
      <c r="A13" t="s">
        <v>40</v>
      </c>
      <c r="B13" t="s">
        <v>47</v>
      </c>
      <c r="C13" s="33">
        <v>2000</v>
      </c>
    </row>
    <row r="14" spans="1:3" x14ac:dyDescent="0.25">
      <c r="A14" t="s">
        <v>41</v>
      </c>
      <c r="B14" t="s">
        <v>48</v>
      </c>
      <c r="C14" s="33">
        <v>400</v>
      </c>
    </row>
    <row r="15" spans="1:3" x14ac:dyDescent="0.25">
      <c r="A15" t="s">
        <v>43</v>
      </c>
      <c r="B15" t="s">
        <v>49</v>
      </c>
      <c r="C15" s="33">
        <f>C12-C14</f>
        <v>39200</v>
      </c>
    </row>
    <row r="17" spans="1:3" x14ac:dyDescent="0.25">
      <c r="B17" t="s">
        <v>50</v>
      </c>
    </row>
    <row r="18" spans="1:3" x14ac:dyDescent="0.25">
      <c r="A18" t="s">
        <v>36</v>
      </c>
      <c r="B18" t="s">
        <v>37</v>
      </c>
      <c r="C18" s="33">
        <f>C4</f>
        <v>29200</v>
      </c>
    </row>
    <row r="19" spans="1:3" x14ac:dyDescent="0.25">
      <c r="A19" t="s">
        <v>38</v>
      </c>
      <c r="B19" t="s">
        <v>46</v>
      </c>
      <c r="C19" s="33">
        <f>C11</f>
        <v>37600</v>
      </c>
    </row>
    <row r="20" spans="1:3" x14ac:dyDescent="0.25">
      <c r="A20" t="s">
        <v>40</v>
      </c>
      <c r="B20" t="s">
        <v>39</v>
      </c>
      <c r="C20" s="33">
        <v>32000</v>
      </c>
    </row>
    <row r="21" spans="1:3" x14ac:dyDescent="0.25">
      <c r="A21" t="s">
        <v>41</v>
      </c>
      <c r="B21" t="s">
        <v>51</v>
      </c>
      <c r="C21" s="33">
        <f>C20</f>
        <v>32000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BUSSANA ANNUNZIATA</vt:lpstr>
      <vt:lpstr>ESEMPI</vt:lpstr>
      <vt:lpstr>'BUSSANA ANNUNZIATA'!Area_stampa</vt:lpstr>
      <vt:lpstr>ESEMPI!Area_stampa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utente11</dc:creator>
  <cp:lastModifiedBy>Luca Dentis</cp:lastModifiedBy>
  <cp:lastPrinted>2022-05-04T14:30:35Z</cp:lastPrinted>
  <dcterms:created xsi:type="dcterms:W3CDTF">2022-04-21T12:51:22Z</dcterms:created>
  <dcterms:modified xsi:type="dcterms:W3CDTF">2022-05-05T04:46:57Z</dcterms:modified>
</cp:coreProperties>
</file>