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edura ad evidenza pubblica per affidamento spiagge\Conteggi spiagge 2022\"/>
    </mc:Choice>
  </mc:AlternateContent>
  <xr:revisionPtr revIDLastSave="0" documentId="13_ncr:1_{16520223-3DB0-4945-B1A7-FA8B4AD82B97}" xr6:coauthVersionLast="47" xr6:coauthVersionMax="47" xr10:uidLastSave="{00000000-0000-0000-0000-000000000000}"/>
  <bookViews>
    <workbookView xWindow="-120" yWindow="-120" windowWidth="29040" windowHeight="15840" activeTab="1" xr2:uid="{4557F9A6-E209-416F-A9BA-41CDDB80426E}"/>
  </bookViews>
  <sheets>
    <sheet name="CASE BIANCHE" sheetId="1" r:id="rId1"/>
    <sheet name="ESEMPI" sheetId="2" r:id="rId2"/>
  </sheets>
  <definedNames>
    <definedName name="_xlnm.Print_Area" localSheetId="0">'CASE BIANCHE'!$A$1:$C$22</definedName>
    <definedName name="_xlnm.Print_Area" localSheetId="1">ESEMPI!$A$1:$C$21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" l="1"/>
  <c r="C18" i="1"/>
  <c r="C11" i="2"/>
  <c r="C19" i="2" s="1"/>
  <c r="C4" i="2"/>
  <c r="C5" i="2" s="1"/>
  <c r="C8" i="2" s="1"/>
  <c r="C21" i="2"/>
  <c r="D36" i="1"/>
  <c r="D37" i="1"/>
  <c r="D38" i="1"/>
  <c r="D39" i="1"/>
  <c r="D40" i="1"/>
  <c r="D41" i="1"/>
  <c r="D42" i="1"/>
  <c r="D43" i="1"/>
  <c r="D44" i="1"/>
  <c r="C45" i="1"/>
  <c r="D47" i="1"/>
  <c r="D48" i="1"/>
  <c r="D49" i="1"/>
  <c r="D50" i="1"/>
  <c r="C51" i="1"/>
  <c r="C52" i="1" s="1"/>
  <c r="D51" i="1" l="1"/>
  <c r="D45" i="1"/>
  <c r="D52" i="1" s="1"/>
  <c r="C12" i="2"/>
  <c r="C15" i="2" s="1"/>
  <c r="C18" i="2"/>
</calcChain>
</file>

<file path=xl/sharedStrings.xml><?xml version="1.0" encoding="utf-8"?>
<sst xmlns="http://schemas.openxmlformats.org/spreadsheetml/2006/main" count="72" uniqueCount="59">
  <si>
    <t>CASE BIANCHE Totale</t>
  </si>
  <si>
    <t>costi pluriennali Totale</t>
  </si>
  <si>
    <t xml:space="preserve">SIAC/impianti elettrici spiagge </t>
  </si>
  <si>
    <t>Tecnosaldo/realizzaz staz pompaggio fogna</t>
  </si>
  <si>
    <t>Sichetti Nicola/direzione tecnica spiagge</t>
  </si>
  <si>
    <t xml:space="preserve">Immob Grattacielo/costr rampe handicap </t>
  </si>
  <si>
    <t>costi pluriennali</t>
  </si>
  <si>
    <t>attrezzature Totale</t>
  </si>
  <si>
    <t>**Cabine e varie spogliato e doccia + pedana</t>
  </si>
  <si>
    <t>**Rampe disabili</t>
  </si>
  <si>
    <t xml:space="preserve">Recar/acquisto cabine X bagni </t>
  </si>
  <si>
    <t xml:space="preserve">Recar/acquisto passatoia disabili </t>
  </si>
  <si>
    <t xml:space="preserve">Masotti/fornitura attrezzatura </t>
  </si>
  <si>
    <t>Liguria Servizi/ 1 moscone</t>
  </si>
  <si>
    <t>Home Idea/fornitura chiosco bar</t>
  </si>
  <si>
    <t>GamaBeach/acquisto 90 ombrelloni usati</t>
  </si>
  <si>
    <t>180 LETTINI</t>
  </si>
  <si>
    <t>attrezzature</t>
  </si>
  <si>
    <t>CASE BIANCHE</t>
  </si>
  <si>
    <t>CORRISPETTIVO COMPRENSIVO DELL'UTILE DELL'ASSOCIANTE DA DESTINARE ESCLUSIVAMENTE AL PARCO COSTIERO</t>
  </si>
  <si>
    <t>MARGINE OPERATIVO</t>
  </si>
  <si>
    <t>COSTI ASSUNTI DALL'ASSOCIATO</t>
  </si>
  <si>
    <t>TOTALE SPESE</t>
  </si>
  <si>
    <t xml:space="preserve">CAPITALE INVESTITO 3% </t>
  </si>
  <si>
    <t>** Spese per pulizie ordinarie</t>
  </si>
  <si>
    <t>** Spese per personale di sorveglianza</t>
  </si>
  <si>
    <t>Spese di pulizia iniziale/finale</t>
  </si>
  <si>
    <t>Costo per TARI</t>
  </si>
  <si>
    <t>Costo god. beni terzi (canone demaniale e tassa regionale)</t>
  </si>
  <si>
    <t>Costo per servizi amministrativi generali</t>
  </si>
  <si>
    <t>Montaggio / ripascimento</t>
  </si>
  <si>
    <t>Ammortamento attrezzature specifiche</t>
  </si>
  <si>
    <t xml:space="preserve">Ammort. spese pluriennali capitalizzate </t>
  </si>
  <si>
    <t>COSTI</t>
  </si>
  <si>
    <t>PREVISIONE ECONOMICA ANNUA CASE BIANCHE</t>
  </si>
  <si>
    <t>BOZZA</t>
  </si>
  <si>
    <t>Esempi di corrispettivi offerti i n diminuzione o aumento</t>
  </si>
  <si>
    <t>caso 1) corrispettivo in diminuzione su base d'asta</t>
  </si>
  <si>
    <t>A)</t>
  </si>
  <si>
    <t>base d'asta</t>
  </si>
  <si>
    <t>B)</t>
  </si>
  <si>
    <t>corrispettivo offerto</t>
  </si>
  <si>
    <t>C)</t>
  </si>
  <si>
    <t xml:space="preserve">D) </t>
  </si>
  <si>
    <t>partecipazione alle perdite 20% di C</t>
  </si>
  <si>
    <t xml:space="preserve">E) </t>
  </si>
  <si>
    <t>corrispettivo a favore di AMAIE Energia e Servizi S.r.l. (B+D)</t>
  </si>
  <si>
    <t>caso 2) corrispettivo in aumento su (base d'asta+margine operativo)</t>
  </si>
  <si>
    <t>base d'asta + margine operativo</t>
  </si>
  <si>
    <t>differenza in più (B-A)</t>
  </si>
  <si>
    <t>partecipazione agli utili 20% di C</t>
  </si>
  <si>
    <t>corrispettivo a favore di AMAIE Energia e Servizi S.r.l. (B-D)</t>
  </si>
  <si>
    <t>caso 3) corrispettivo tra base d'asta e (base d'asta+margine operativo)</t>
  </si>
  <si>
    <t>corrispettivo a favore di AMAIE Energia e Servizi S.r.l.</t>
  </si>
  <si>
    <r>
      <rPr>
        <b/>
        <sz val="11"/>
        <color theme="1"/>
        <rFont val="Calibri"/>
        <family val="2"/>
        <scheme val="minor"/>
      </rPr>
      <t>IMPORTANTE</t>
    </r>
    <r>
      <rPr>
        <sz val="11"/>
        <color theme="1"/>
        <rFont val="Calibri"/>
        <family val="2"/>
        <scheme val="minor"/>
      </rPr>
      <t>: sul retro sono riportati esempi delle modalità di calcolo del corrispettivo</t>
    </r>
  </si>
  <si>
    <t>CORRISPETTIVO MINIMO DI COPERTURA DEI SOLI COSTI DIRETTI SOSTENUTI DALL'ASSOCIANTE</t>
  </si>
  <si>
    <t>BASE D'ASTA</t>
  </si>
  <si>
    <t>BASE D'ASTA + MARGINE OPERATIVO</t>
  </si>
  <si>
    <t>differenza in meno (A-B)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</si>
</sst>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.5"/>
      <color theme="1"/>
      <name val="Calibri"/>
      <family val="2"/>
      <scheme val="minor"/>
    </font>
    <font>
      <sz val="11.5"/>
      <color rgb="FF000000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b/>
      <i/>
      <sz val="11.5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EFDA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left"/>
    </xf>
    <xf numFmtId="3" fontId="3" fillId="2" borderId="0" xfId="0" applyNumberFormat="1" applyFont="1" applyFill="1"/>
    <xf numFmtId="0" fontId="3" fillId="2" borderId="1" xfId="0" applyFont="1" applyFill="1" applyBorder="1" applyAlignment="1">
      <alignment horizontal="left" indent="1"/>
    </xf>
    <xf numFmtId="3" fontId="0" fillId="2" borderId="0" xfId="0" applyNumberFormat="1" applyFill="1"/>
    <xf numFmtId="3" fontId="0" fillId="2" borderId="1" xfId="0" applyNumberFormat="1" applyFill="1" applyBorder="1"/>
    <xf numFmtId="0" fontId="0" fillId="2" borderId="1" xfId="0" applyFill="1" applyBorder="1" applyAlignment="1">
      <alignment horizontal="left" indent="2"/>
    </xf>
    <xf numFmtId="3" fontId="3" fillId="0" borderId="0" xfId="0" applyNumberFormat="1" applyFont="1"/>
    <xf numFmtId="3" fontId="3" fillId="0" borderId="1" xfId="0" applyNumberFormat="1" applyFont="1" applyBorder="1"/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166" fontId="5" fillId="0" borderId="4" xfId="1" applyNumberFormat="1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64" fontId="7" fillId="0" borderId="4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vertical="center"/>
    </xf>
    <xf numFmtId="166" fontId="5" fillId="0" borderId="6" xfId="1" applyNumberFormat="1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164" fontId="5" fillId="0" borderId="4" xfId="0" applyNumberFormat="1" applyFont="1" applyBorder="1" applyAlignment="1">
      <alignment horizontal="right" vertical="center"/>
    </xf>
    <xf numFmtId="164" fontId="5" fillId="2" borderId="4" xfId="0" applyNumberFormat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9" fillId="0" borderId="0" xfId="0" applyFont="1"/>
    <xf numFmtId="4" fontId="0" fillId="0" borderId="0" xfId="0" applyNumberFormat="1"/>
    <xf numFmtId="0" fontId="8" fillId="3" borderId="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164" fontId="6" fillId="0" borderId="4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164" fontId="4" fillId="0" borderId="0" xfId="0" applyNumberFormat="1" applyFont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1BA8C-8115-45E8-8294-D4B0FC09539F}">
  <dimension ref="A1:G66"/>
  <sheetViews>
    <sheetView topLeftCell="A12" zoomScaleNormal="100" workbookViewId="0">
      <selection activeCell="C23" sqref="C23"/>
    </sheetView>
  </sheetViews>
  <sheetFormatPr defaultRowHeight="15" x14ac:dyDescent="0.25"/>
  <cols>
    <col min="1" max="1" width="4.28515625" customWidth="1"/>
    <col min="2" max="2" width="59.28515625" customWidth="1"/>
    <col min="3" max="3" width="13.5703125" style="34" customWidth="1"/>
    <col min="4" max="4" width="12.7109375" customWidth="1"/>
  </cols>
  <sheetData>
    <row r="1" spans="1:3" ht="18.75" x14ac:dyDescent="0.3">
      <c r="B1" s="28" t="s">
        <v>35</v>
      </c>
    </row>
    <row r="2" spans="1:3" ht="15.75" thickBot="1" x14ac:dyDescent="0.3"/>
    <row r="3" spans="1:3" ht="33" customHeight="1" thickBot="1" x14ac:dyDescent="0.3">
      <c r="B3" s="30" t="s">
        <v>34</v>
      </c>
      <c r="C3" s="31"/>
    </row>
    <row r="4" spans="1:3" ht="33" customHeight="1" thickBot="1" x14ac:dyDescent="0.3">
      <c r="B4" s="21" t="s">
        <v>33</v>
      </c>
      <c r="C4" s="27"/>
    </row>
    <row r="5" spans="1:3" ht="33" customHeight="1" thickBot="1" x14ac:dyDescent="0.3">
      <c r="B5" s="26" t="s">
        <v>32</v>
      </c>
      <c r="C5" s="25">
        <v>4197</v>
      </c>
    </row>
    <row r="6" spans="1:3" ht="33" customHeight="1" thickBot="1" x14ac:dyDescent="0.3">
      <c r="B6" s="26" t="s">
        <v>31</v>
      </c>
      <c r="C6" s="25">
        <v>9678</v>
      </c>
    </row>
    <row r="7" spans="1:3" ht="33" customHeight="1" thickBot="1" x14ac:dyDescent="0.3">
      <c r="B7" s="26" t="s">
        <v>30</v>
      </c>
      <c r="C7" s="25">
        <v>500</v>
      </c>
    </row>
    <row r="8" spans="1:3" ht="33" customHeight="1" thickBot="1" x14ac:dyDescent="0.3">
      <c r="B8" s="26" t="s">
        <v>29</v>
      </c>
      <c r="C8" s="25">
        <v>3000</v>
      </c>
    </row>
    <row r="9" spans="1:3" ht="33" customHeight="1" thickBot="1" x14ac:dyDescent="0.3">
      <c r="B9" s="26" t="s">
        <v>28</v>
      </c>
      <c r="C9" s="25">
        <v>3697.5</v>
      </c>
    </row>
    <row r="10" spans="1:3" ht="33" customHeight="1" thickBot="1" x14ac:dyDescent="0.3">
      <c r="B10" s="26" t="s">
        <v>27</v>
      </c>
      <c r="C10" s="25">
        <v>822</v>
      </c>
    </row>
    <row r="11" spans="1:3" ht="33" customHeight="1" thickBot="1" x14ac:dyDescent="0.3">
      <c r="B11" s="15" t="s">
        <v>26</v>
      </c>
      <c r="C11" s="24">
        <v>500</v>
      </c>
    </row>
    <row r="12" spans="1:3" ht="33" customHeight="1" thickBot="1" x14ac:dyDescent="0.3">
      <c r="B12" s="15" t="s">
        <v>25</v>
      </c>
      <c r="C12" s="24">
        <v>15000</v>
      </c>
    </row>
    <row r="13" spans="1:3" ht="33" customHeight="1" thickBot="1" x14ac:dyDescent="0.3">
      <c r="B13" s="15" t="s">
        <v>24</v>
      </c>
      <c r="C13" s="24">
        <v>5000</v>
      </c>
    </row>
    <row r="14" spans="1:3" ht="33" customHeight="1" thickBot="1" x14ac:dyDescent="0.3">
      <c r="B14" s="23" t="s">
        <v>23</v>
      </c>
      <c r="C14" s="22">
        <v>2698.5637999999999</v>
      </c>
    </row>
    <row r="15" spans="1:3" ht="33" customHeight="1" thickBot="1" x14ac:dyDescent="0.3">
      <c r="A15" s="13">
        <v>1</v>
      </c>
      <c r="B15" s="21" t="s">
        <v>22</v>
      </c>
      <c r="C15" s="20">
        <v>45093.063800000004</v>
      </c>
    </row>
    <row r="16" spans="1:3" ht="33" customHeight="1" thickBot="1" x14ac:dyDescent="0.3">
      <c r="A16" s="13">
        <v>2</v>
      </c>
      <c r="B16" s="19" t="s">
        <v>21</v>
      </c>
      <c r="C16" s="18">
        <v>20000</v>
      </c>
    </row>
    <row r="17" spans="1:3" ht="33" customHeight="1" thickBot="1" x14ac:dyDescent="0.3">
      <c r="A17" s="13">
        <v>3</v>
      </c>
      <c r="B17" s="17" t="s">
        <v>55</v>
      </c>
      <c r="C17" s="16">
        <v>25093.063800000004</v>
      </c>
    </row>
    <row r="18" spans="1:3" ht="33" customHeight="1" thickBot="1" x14ac:dyDescent="0.3">
      <c r="A18" s="13">
        <v>4</v>
      </c>
      <c r="B18" s="32" t="s">
        <v>56</v>
      </c>
      <c r="C18" s="33">
        <f>ROUND(C17/100,0)*100</f>
        <v>25100</v>
      </c>
    </row>
    <row r="19" spans="1:3" ht="33" customHeight="1" thickBot="1" x14ac:dyDescent="0.3">
      <c r="A19" s="13">
        <v>5</v>
      </c>
      <c r="B19" s="15" t="s">
        <v>20</v>
      </c>
      <c r="C19" s="14">
        <v>7812</v>
      </c>
    </row>
    <row r="20" spans="1:3" ht="33" customHeight="1" thickBot="1" x14ac:dyDescent="0.3">
      <c r="A20" s="13">
        <v>6</v>
      </c>
      <c r="B20" s="12" t="s">
        <v>19</v>
      </c>
      <c r="C20" s="16">
        <v>32905.063800000004</v>
      </c>
    </row>
    <row r="21" spans="1:3" ht="33" customHeight="1" thickBot="1" x14ac:dyDescent="0.3">
      <c r="A21" s="13">
        <v>7</v>
      </c>
      <c r="B21" s="12" t="s">
        <v>57</v>
      </c>
      <c r="C21" s="16">
        <f>ROUND(C20/100,0)*100</f>
        <v>32900</v>
      </c>
    </row>
    <row r="22" spans="1:3" ht="33" customHeight="1" x14ac:dyDescent="0.25">
      <c r="A22" t="s">
        <v>54</v>
      </c>
      <c r="B22" s="11"/>
      <c r="C22" s="35"/>
    </row>
    <row r="23" spans="1:3" ht="33" customHeight="1" x14ac:dyDescent="0.25">
      <c r="B23" s="11"/>
      <c r="C23" s="35"/>
    </row>
    <row r="24" spans="1:3" ht="33" customHeight="1" x14ac:dyDescent="0.25">
      <c r="B24" s="11"/>
      <c r="C24" s="35"/>
    </row>
    <row r="25" spans="1:3" ht="33" customHeight="1" x14ac:dyDescent="0.25">
      <c r="B25" s="11"/>
      <c r="C25" s="35"/>
    </row>
    <row r="26" spans="1:3" ht="2.25" customHeight="1" x14ac:dyDescent="0.25">
      <c r="B26" s="11"/>
      <c r="C26" s="35"/>
    </row>
    <row r="27" spans="1:3" ht="2.25" customHeight="1" x14ac:dyDescent="0.25">
      <c r="B27" s="11"/>
      <c r="C27" s="35"/>
    </row>
    <row r="28" spans="1:3" ht="2.25" customHeight="1" x14ac:dyDescent="0.25">
      <c r="B28" s="11"/>
      <c r="C28" s="35"/>
    </row>
    <row r="29" spans="1:3" ht="2.25" customHeight="1" x14ac:dyDescent="0.25">
      <c r="B29" s="11"/>
      <c r="C29" s="35"/>
    </row>
    <row r="30" spans="1:3" ht="2.25" customHeight="1" x14ac:dyDescent="0.25">
      <c r="B30" s="11"/>
      <c r="C30" s="35"/>
    </row>
    <row r="31" spans="1:3" ht="2.25" customHeight="1" x14ac:dyDescent="0.25">
      <c r="B31" s="11"/>
      <c r="C31" s="35"/>
    </row>
    <row r="32" spans="1:3" ht="2.25" customHeight="1" x14ac:dyDescent="0.25">
      <c r="B32" s="11"/>
      <c r="C32" s="35"/>
    </row>
    <row r="33" spans="1:6" ht="2.25" customHeight="1" x14ac:dyDescent="0.25">
      <c r="A33" s="1"/>
      <c r="B33" s="11"/>
      <c r="C33" s="35"/>
    </row>
    <row r="34" spans="1:6" x14ac:dyDescent="0.25">
      <c r="A34" s="1"/>
      <c r="B34" s="3" t="s">
        <v>18</v>
      </c>
      <c r="C34" s="36"/>
      <c r="D34" s="10"/>
    </row>
    <row r="35" spans="1:6" x14ac:dyDescent="0.25">
      <c r="B35" s="5" t="s">
        <v>17</v>
      </c>
      <c r="C35" s="36"/>
      <c r="D35" s="10"/>
    </row>
    <row r="36" spans="1:6" x14ac:dyDescent="0.25">
      <c r="B36" s="8" t="s">
        <v>16</v>
      </c>
      <c r="C36" s="37">
        <v>10600.2</v>
      </c>
      <c r="D36" s="7">
        <f>(C36*25%)</f>
        <v>2650.05</v>
      </c>
      <c r="F36" s="6"/>
    </row>
    <row r="37" spans="1:6" x14ac:dyDescent="0.25">
      <c r="B37" s="8" t="s">
        <v>15</v>
      </c>
      <c r="C37" s="37">
        <v>3645</v>
      </c>
      <c r="D37" s="7">
        <f>(C37*25%)</f>
        <v>911.25</v>
      </c>
      <c r="F37" s="6"/>
    </row>
    <row r="38" spans="1:6" x14ac:dyDescent="0.25">
      <c r="B38" s="8" t="s">
        <v>14</v>
      </c>
      <c r="C38" s="37">
        <v>2868.85</v>
      </c>
      <c r="D38" s="7">
        <f t="shared" ref="D38:D44" si="0">(C38*12.5%)</f>
        <v>358.60624999999999</v>
      </c>
      <c r="F38" s="6"/>
    </row>
    <row r="39" spans="1:6" x14ac:dyDescent="0.25">
      <c r="A39" s="1"/>
      <c r="B39" s="8" t="s">
        <v>13</v>
      </c>
      <c r="C39" s="37">
        <v>1833</v>
      </c>
      <c r="D39" s="7">
        <f t="shared" si="0"/>
        <v>229.125</v>
      </c>
      <c r="F39" s="6"/>
    </row>
    <row r="40" spans="1:6" x14ac:dyDescent="0.25">
      <c r="B40" s="8" t="s">
        <v>12</v>
      </c>
      <c r="C40" s="37">
        <v>4746</v>
      </c>
      <c r="D40" s="7">
        <f t="shared" si="0"/>
        <v>593.25</v>
      </c>
      <c r="F40" s="6"/>
    </row>
    <row r="41" spans="1:6" x14ac:dyDescent="0.25">
      <c r="B41" s="8" t="s">
        <v>11</v>
      </c>
      <c r="C41" s="37">
        <v>1283</v>
      </c>
      <c r="D41" s="7">
        <f t="shared" si="0"/>
        <v>160.375</v>
      </c>
      <c r="F41" s="6"/>
    </row>
    <row r="42" spans="1:6" x14ac:dyDescent="0.25">
      <c r="B42" s="8" t="s">
        <v>10</v>
      </c>
      <c r="C42" s="37">
        <v>4200</v>
      </c>
      <c r="D42" s="7">
        <f t="shared" si="0"/>
        <v>525</v>
      </c>
      <c r="F42" s="6"/>
    </row>
    <row r="43" spans="1:6" x14ac:dyDescent="0.25">
      <c r="B43" s="8" t="s">
        <v>9</v>
      </c>
      <c r="C43" s="37">
        <v>8000</v>
      </c>
      <c r="D43" s="7">
        <f t="shared" si="0"/>
        <v>1000</v>
      </c>
      <c r="F43" s="6"/>
    </row>
    <row r="44" spans="1:6" x14ac:dyDescent="0.25">
      <c r="A44" s="1"/>
      <c r="B44" s="8" t="s">
        <v>8</v>
      </c>
      <c r="C44" s="37">
        <v>24000</v>
      </c>
      <c r="D44" s="7">
        <f t="shared" si="0"/>
        <v>3000</v>
      </c>
      <c r="F44" s="6"/>
    </row>
    <row r="45" spans="1:6" x14ac:dyDescent="0.25">
      <c r="B45" s="5" t="s">
        <v>7</v>
      </c>
      <c r="C45" s="38">
        <f>SUM(C36:C44)</f>
        <v>61176.05</v>
      </c>
      <c r="D45" s="2">
        <f>SUM(D36:D44)</f>
        <v>9427.65625</v>
      </c>
      <c r="F45" s="4"/>
    </row>
    <row r="46" spans="1:6" x14ac:dyDescent="0.25">
      <c r="B46" s="5" t="s">
        <v>6</v>
      </c>
      <c r="C46" s="36"/>
      <c r="D46" s="10"/>
      <c r="F46" s="9"/>
    </row>
    <row r="47" spans="1:6" x14ac:dyDescent="0.25">
      <c r="A47" s="1"/>
      <c r="B47" s="8" t="s">
        <v>5</v>
      </c>
      <c r="C47" s="37">
        <v>3666.6666666666652</v>
      </c>
      <c r="D47" s="7">
        <f>(C47*12.5%)</f>
        <v>458.33333333333314</v>
      </c>
      <c r="F47" s="6"/>
    </row>
    <row r="48" spans="1:6" s="1" customFormat="1" ht="15" customHeight="1" x14ac:dyDescent="0.25">
      <c r="A48"/>
      <c r="B48" s="8" t="s">
        <v>4</v>
      </c>
      <c r="C48" s="37">
        <v>1700</v>
      </c>
      <c r="D48" s="7">
        <f>(C48*25%)</f>
        <v>425</v>
      </c>
      <c r="F48" s="6"/>
    </row>
    <row r="49" spans="1:7" s="1" customFormat="1" x14ac:dyDescent="0.25">
      <c r="A49"/>
      <c r="B49" s="8" t="s">
        <v>3</v>
      </c>
      <c r="C49" s="37">
        <v>14507.91</v>
      </c>
      <c r="D49" s="7">
        <f>(C49*12.5%)</f>
        <v>1813.48875</v>
      </c>
      <c r="F49" s="6"/>
    </row>
    <row r="50" spans="1:7" x14ac:dyDescent="0.25">
      <c r="B50" s="8" t="s">
        <v>2</v>
      </c>
      <c r="C50" s="37">
        <v>7501.5</v>
      </c>
      <c r="D50" s="7">
        <f>(C50*20%)</f>
        <v>1500.3000000000002</v>
      </c>
      <c r="F50" s="6"/>
    </row>
    <row r="51" spans="1:7" x14ac:dyDescent="0.25">
      <c r="B51" s="5" t="s">
        <v>1</v>
      </c>
      <c r="C51" s="38">
        <f>SUM(C47:C50)</f>
        <v>27376.076666666664</v>
      </c>
      <c r="D51" s="2">
        <f>SUM(D47:D50)</f>
        <v>4197.1220833333336</v>
      </c>
      <c r="F51" s="4"/>
    </row>
    <row r="52" spans="1:7" ht="15" customHeight="1" x14ac:dyDescent="0.25">
      <c r="B52" s="3" t="s">
        <v>0</v>
      </c>
      <c r="C52" s="38">
        <f>SUM(C45+C51)</f>
        <v>88552.126666666663</v>
      </c>
      <c r="D52" s="2">
        <f>SUM(D45+D51)</f>
        <v>13624.778333333334</v>
      </c>
    </row>
    <row r="57" spans="1:7" s="1" customFormat="1" x14ac:dyDescent="0.25">
      <c r="A57"/>
      <c r="C57" s="39"/>
      <c r="G57"/>
    </row>
    <row r="62" spans="1:7" s="1" customFormat="1" x14ac:dyDescent="0.25">
      <c r="A62"/>
      <c r="C62" s="39"/>
      <c r="G62"/>
    </row>
    <row r="63" spans="1:7" x14ac:dyDescent="0.25">
      <c r="G63" s="1"/>
    </row>
    <row r="66" spans="1:3" s="1" customFormat="1" x14ac:dyDescent="0.25">
      <c r="A66"/>
      <c r="C66" s="39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54486-256A-40FE-910E-3660EDD5AE3D}">
  <dimension ref="A1:C21"/>
  <sheetViews>
    <sheetView tabSelected="1" workbookViewId="0">
      <selection activeCell="B7" sqref="B7"/>
    </sheetView>
  </sheetViews>
  <sheetFormatPr defaultRowHeight="15" x14ac:dyDescent="0.25"/>
  <cols>
    <col min="1" max="1" width="3.42578125" bestFit="1" customWidth="1"/>
    <col min="2" max="2" width="64" bestFit="1" customWidth="1"/>
    <col min="3" max="3" width="9.140625" style="29"/>
  </cols>
  <sheetData>
    <row r="1" spans="1:3" x14ac:dyDescent="0.25">
      <c r="B1" t="s">
        <v>36</v>
      </c>
    </row>
    <row r="3" spans="1:3" x14ac:dyDescent="0.25">
      <c r="B3" t="s">
        <v>37</v>
      </c>
    </row>
    <row r="4" spans="1:3" x14ac:dyDescent="0.25">
      <c r="A4" t="s">
        <v>38</v>
      </c>
      <c r="B4" t="s">
        <v>39</v>
      </c>
      <c r="C4" s="29">
        <f>ROUND('CASE BIANCHE'!C17/100,0)*100</f>
        <v>25100</v>
      </c>
    </row>
    <row r="5" spans="1:3" x14ac:dyDescent="0.25">
      <c r="A5" t="s">
        <v>40</v>
      </c>
      <c r="B5" t="s">
        <v>41</v>
      </c>
      <c r="C5" s="29">
        <f>C4-C6</f>
        <v>23100</v>
      </c>
    </row>
    <row r="6" spans="1:3" x14ac:dyDescent="0.25">
      <c r="A6" t="s">
        <v>42</v>
      </c>
      <c r="B6" t="s">
        <v>58</v>
      </c>
      <c r="C6" s="29">
        <v>2000</v>
      </c>
    </row>
    <row r="7" spans="1:3" x14ac:dyDescent="0.25">
      <c r="A7" t="s">
        <v>43</v>
      </c>
      <c r="B7" t="s">
        <v>44</v>
      </c>
      <c r="C7" s="29">
        <v>400</v>
      </c>
    </row>
    <row r="8" spans="1:3" x14ac:dyDescent="0.25">
      <c r="A8" t="s">
        <v>45</v>
      </c>
      <c r="B8" t="s">
        <v>46</v>
      </c>
      <c r="C8" s="29">
        <f>C5+C7</f>
        <v>23500</v>
      </c>
    </row>
    <row r="10" spans="1:3" x14ac:dyDescent="0.25">
      <c r="B10" t="s">
        <v>47</v>
      </c>
    </row>
    <row r="11" spans="1:3" x14ac:dyDescent="0.25">
      <c r="A11" t="s">
        <v>38</v>
      </c>
      <c r="B11" t="s">
        <v>48</v>
      </c>
      <c r="C11" s="29">
        <f>ROUND('CASE BIANCHE'!C20/100,0)*100</f>
        <v>32900</v>
      </c>
    </row>
    <row r="12" spans="1:3" x14ac:dyDescent="0.25">
      <c r="A12" t="s">
        <v>40</v>
      </c>
      <c r="B12" t="s">
        <v>41</v>
      </c>
      <c r="C12" s="29">
        <f>C11+C13</f>
        <v>34900</v>
      </c>
    </row>
    <row r="13" spans="1:3" x14ac:dyDescent="0.25">
      <c r="A13" t="s">
        <v>42</v>
      </c>
      <c r="B13" t="s">
        <v>49</v>
      </c>
      <c r="C13" s="29">
        <v>2000</v>
      </c>
    </row>
    <row r="14" spans="1:3" x14ac:dyDescent="0.25">
      <c r="A14" t="s">
        <v>43</v>
      </c>
      <c r="B14" t="s">
        <v>50</v>
      </c>
      <c r="C14" s="29">
        <v>400</v>
      </c>
    </row>
    <row r="15" spans="1:3" x14ac:dyDescent="0.25">
      <c r="A15" t="s">
        <v>45</v>
      </c>
      <c r="B15" t="s">
        <v>51</v>
      </c>
      <c r="C15" s="29">
        <f>C12-C14</f>
        <v>34500</v>
      </c>
    </row>
    <row r="17" spans="1:3" x14ac:dyDescent="0.25">
      <c r="B17" t="s">
        <v>52</v>
      </c>
    </row>
    <row r="18" spans="1:3" x14ac:dyDescent="0.25">
      <c r="A18" t="s">
        <v>38</v>
      </c>
      <c r="B18" t="s">
        <v>39</v>
      </c>
      <c r="C18" s="29">
        <f>C4</f>
        <v>25100</v>
      </c>
    </row>
    <row r="19" spans="1:3" x14ac:dyDescent="0.25">
      <c r="A19" t="s">
        <v>40</v>
      </c>
      <c r="B19" t="s">
        <v>48</v>
      </c>
      <c r="C19" s="29">
        <f>C11</f>
        <v>32900</v>
      </c>
    </row>
    <row r="20" spans="1:3" x14ac:dyDescent="0.25">
      <c r="A20" t="s">
        <v>42</v>
      </c>
      <c r="B20" t="s">
        <v>41</v>
      </c>
      <c r="C20" s="29">
        <v>28000</v>
      </c>
    </row>
    <row r="21" spans="1:3" x14ac:dyDescent="0.25">
      <c r="A21" t="s">
        <v>43</v>
      </c>
      <c r="B21" t="s">
        <v>53</v>
      </c>
      <c r="C21" s="29">
        <f>C20</f>
        <v>28000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CASE BIANCHE</vt:lpstr>
      <vt:lpstr>ESEMPI</vt:lpstr>
      <vt:lpstr>'CASE BIANCHE'!Area_stampa</vt:lpstr>
      <vt:lpstr>ESEMPI!Area_stampa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Dentis</dc:creator>
  <cp:lastModifiedBy>Luca Dentis</cp:lastModifiedBy>
  <cp:lastPrinted>2022-05-04T14:29:58Z</cp:lastPrinted>
  <dcterms:created xsi:type="dcterms:W3CDTF">2022-05-04T07:00:08Z</dcterms:created>
  <dcterms:modified xsi:type="dcterms:W3CDTF">2022-05-05T04:05:27Z</dcterms:modified>
</cp:coreProperties>
</file>